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565" activeTab="0"/>
  </bookViews>
  <sheets>
    <sheet name="структура ЦВ" sheetId="1" r:id="rId1"/>
  </sheets>
  <definedNames>
    <definedName name="_xlfn.SINGLE" hidden="1">#NAME?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Titles_2" localSheetId="0">#REF!</definedName>
    <definedName name="Excel_BuiltIn_Print_Titles_2">#REF!</definedName>
    <definedName name="Excel_BuiltIn_Print_Titles_4" localSheetId="0">#REF!</definedName>
    <definedName name="Excel_BuiltIn_Print_Titles_4">#REF!</definedName>
    <definedName name="Excel_BuiltIn_Print_Titles_5">"#REF!"</definedName>
    <definedName name="Print_Area_1" localSheetId="0">#REF!</definedName>
    <definedName name="Print_Area_1">#REF!</definedName>
    <definedName name="SHARED_FORMULA_13_110_13_110_0" localSheetId="0">(#REF!-#REF!)/#REF!</definedName>
    <definedName name="SHARED_FORMULA_13_110_13_110_0">(#REF!-#REF!)/#REF!</definedName>
    <definedName name="SHARED_FORMULA_13_138_13_138_0" localSheetId="0">#REF!+#REF!+#REF!</definedName>
    <definedName name="SHARED_FORMULA_13_138_13_138_0">#REF!+#REF!+#REF!</definedName>
    <definedName name="SHARED_FORMULA_13_21_13_21_0" localSheetId="0">#REF!+#REF!+#REF!</definedName>
    <definedName name="SHARED_FORMULA_13_21_13_21_0">#REF!+#REF!+#REF!</definedName>
    <definedName name="SHARED_FORMULA_13_30_13_30_0" localSheetId="0">#REF!+#REF!+#REF!</definedName>
    <definedName name="SHARED_FORMULA_13_30_13_30_0">#REF!+#REF!+#REF!</definedName>
    <definedName name="SHARED_FORMULA_13_60_13_60_0" localSheetId="0">#REF!+#REF!+#REF!</definedName>
    <definedName name="SHARED_FORMULA_13_60_13_60_0">#REF!+#REF!+#REF!</definedName>
    <definedName name="SHARED_FORMULA_13_85_13_85_0" localSheetId="0">#REF!+#REF!-#REF!</definedName>
    <definedName name="SHARED_FORMULA_13_85_13_85_0">#REF!+#REF!-#REF!</definedName>
    <definedName name="SHARED_FORMULA_13_93_13_93_0" localSheetId="0">#REF!-#REF!+#REF!+#REF!</definedName>
    <definedName name="SHARED_FORMULA_13_93_13_93_0">#REF!-#REF!+#REF!+#REF!</definedName>
    <definedName name="SHARED_FORMULA_14_116_14_116_0" localSheetId="0">#REF!+#REF!+#REF!</definedName>
    <definedName name="SHARED_FORMULA_14_116_14_116_0">#REF!+#REF!+#REF!</definedName>
    <definedName name="SHARED_FORMULA_14_30_14_30_0" localSheetId="0">#REF!+#REF!+#REF!</definedName>
    <definedName name="SHARED_FORMULA_14_30_14_30_0">#REF!+#REF!+#REF!</definedName>
    <definedName name="SHARED_FORMULA_14_60_14_60_0" localSheetId="0">#REF!+#REF!+#REF!</definedName>
    <definedName name="SHARED_FORMULA_14_60_14_60_0">#REF!+#REF!+#REF!</definedName>
    <definedName name="SHARED_FORMULA_15_107_15_107_0" localSheetId="0">(#REF!+#REF!)/#REF!</definedName>
    <definedName name="SHARED_FORMULA_15_107_15_107_0">(#REF!+#REF!)/#REF!</definedName>
    <definedName name="SHARED_FORMULA_15_108_15_108_0" localSheetId="0">(#REF!-#REF!-#REF!)/#REF!</definedName>
    <definedName name="SHARED_FORMULA_15_108_15_108_0">(#REF!-#REF!-#REF!)/#REF!</definedName>
    <definedName name="SHARED_FORMULA_19_103_19_103_0" localSheetId="0">#REF!+#REF!</definedName>
    <definedName name="SHARED_FORMULA_19_103_19_103_0">#REF!+#REF!</definedName>
    <definedName name="SHARED_FORMULA_19_138_19_138_0" localSheetId="0">#REF!+#REF!</definedName>
    <definedName name="SHARED_FORMULA_19_138_19_138_0">#REF!+#REF!</definedName>
    <definedName name="SHARED_FORMULA_19_21_19_21_0" localSheetId="0">#REF!+#REF!</definedName>
    <definedName name="SHARED_FORMULA_19_21_19_21_0">#REF!+#REF!</definedName>
    <definedName name="SHARED_FORMULA_19_29_19_29_0" localSheetId="0">#REF!+#REF!</definedName>
    <definedName name="SHARED_FORMULA_19_29_19_29_0">#REF!+#REF!</definedName>
    <definedName name="SHARED_FORMULA_19_60_19_60_0" localSheetId="0">#REF!+#REF!</definedName>
    <definedName name="SHARED_FORMULA_19_60_19_60_0">#REF!+#REF!</definedName>
    <definedName name="SHARED_FORMULA_19_93_19_93_0" localSheetId="0">#REF!+#REF!</definedName>
    <definedName name="SHARED_FORMULA_19_93_19_93_0">#REF!+#REF!</definedName>
    <definedName name="SHARED_FORMULA_20_116_20_116_0" localSheetId="0">#REF!+#REF!</definedName>
    <definedName name="SHARED_FORMULA_20_116_20_116_0">#REF!+#REF!</definedName>
    <definedName name="SHARED_FORMULA_20_29_20_29_0" localSheetId="0">#REF!+#REF!</definedName>
    <definedName name="SHARED_FORMULA_20_29_20_29_0">#REF!+#REF!</definedName>
    <definedName name="SHARED_FORMULA_20_60_20_60_0" localSheetId="0">#REF!+#REF!</definedName>
    <definedName name="SHARED_FORMULA_20_60_20_60_0">#REF!+#REF!</definedName>
    <definedName name="SHARED_FORMULA_24_21_24_21_0" localSheetId="0">#REF!+#REF!+#REF!</definedName>
    <definedName name="SHARED_FORMULA_24_21_24_21_0">#REF!+#REF!+#REF!</definedName>
    <definedName name="SHARED_FORMULA_24_60_24_60_0" localSheetId="0">#REF!+#REF!+#REF!</definedName>
    <definedName name="SHARED_FORMULA_24_60_24_60_0">#REF!+#REF!+#REF!</definedName>
    <definedName name="SHARED_FORMULA_25_116_25_116_0" localSheetId="0">#REF!+#REF!+#REF!+#REF!</definedName>
    <definedName name="SHARED_FORMULA_25_116_25_116_0">#REF!+#REF!+#REF!+#REF!</definedName>
    <definedName name="SHARED_FORMULA_25_23_25_23_0" localSheetId="0">#REF!+#REF!+#REF!+#REF!</definedName>
    <definedName name="SHARED_FORMULA_25_23_25_23_0">#REF!+#REF!+#REF!+#REF!</definedName>
    <definedName name="SHARED_FORMULA_25_60_25_60_0" localSheetId="0">#REF!+#REF!+#REF!+#REF!</definedName>
    <definedName name="SHARED_FORMULA_25_60_25_60_0">#REF!+#REF!+#REF!+#REF!</definedName>
    <definedName name="SHARED_FORMULA_3_106_3_106_0" localSheetId="0">#REF!/#REF!</definedName>
    <definedName name="SHARED_FORMULA_3_106_3_106_0">#REF!/#REF!</definedName>
    <definedName name="SHARED_FORMULA_3_107_3_107_0" localSheetId="0">(#REF!+#REF!+#REF!)/#REF!</definedName>
    <definedName name="SHARED_FORMULA_3_107_3_107_0">(#REF!+#REF!+#REF!)/#REF!</definedName>
    <definedName name="SHARED_FORMULA_3_108_3_108_0" localSheetId="0">(#REF!-#REF!-#REF!-#REF!)/#REF!</definedName>
    <definedName name="SHARED_FORMULA_3_108_3_108_0">(#REF!-#REF!-#REF!-#REF!)/#REF!</definedName>
    <definedName name="SHARED_FORMULA_3_127_3_127_0" localSheetId="0">#REF!</definedName>
    <definedName name="SHARED_FORMULA_3_127_3_127_0">#REF!</definedName>
    <definedName name="SHARED_FORMULA_3_128_3_128_0" localSheetId="0">(#REF!+#REF!)/#REF!</definedName>
    <definedName name="SHARED_FORMULA_3_128_3_128_0">(#REF!+#REF!)/#REF!</definedName>
    <definedName name="SHARED_FORMULA_3_129_3_129_0" localSheetId="0">#REF!</definedName>
    <definedName name="SHARED_FORMULA_3_129_3_129_0">#REF!</definedName>
    <definedName name="SHARED_FORMULA_3_133_3_133_0" localSheetId="0">#REF!/#REF!</definedName>
    <definedName name="SHARED_FORMULA_3_133_3_133_0">#REF!/#REF!</definedName>
    <definedName name="SHARED_FORMULA_3_137_3_137_0" localSheetId="0">#REF!+#REF!</definedName>
    <definedName name="SHARED_FORMULA_3_137_3_137_0">#REF!+#REF!</definedName>
    <definedName name="SHARED_FORMULA_3_59_3_59_0" localSheetId="0">IF(#REF!+#REF!+#REF!+#REF!=#REF!+#REF!+#REF!+#REF!+#REF!,#REF!+#REF!+#REF!+#REF!,"неприпустиме значення")</definedName>
    <definedName name="SHARED_FORMULA_3_59_3_59_0">IF(#REF!+#REF!+#REF!+#REF!=#REF!+#REF!+#REF!+#REF!+#REF!,#REF!+#REF!+#REF!+#REF!,"неприпустиме значення")</definedName>
    <definedName name="SHARED_FORMULA_4_100_4_100_0" localSheetId="0">#REF!+1</definedName>
    <definedName name="SHARED_FORMULA_4_100_4_100_0">#REF!+1</definedName>
    <definedName name="SHARED_FORMULA_4_20_4_20_0" localSheetId="0">#REF!+1</definedName>
    <definedName name="SHARED_FORMULA_4_20_4_20_0">#REF!+1</definedName>
    <definedName name="SHARED_FORMULA_4_58_4_58_0" localSheetId="0">#REF!+1</definedName>
    <definedName name="SHARED_FORMULA_4_58_4_58_0">#REF!+1</definedName>
    <definedName name="SHARED_FORMULA_5_102_5_102_0" localSheetId="0">#REF!+#REF!+#REF!</definedName>
    <definedName name="SHARED_FORMULA_5_102_5_102_0">#REF!+#REF!+#REF!</definedName>
    <definedName name="SHARED_FORMULA_7_109_7_109_0" localSheetId="0">#REF!/#REF!</definedName>
    <definedName name="SHARED_FORMULA_7_109_7_109_0">#REF!/#REF!</definedName>
    <definedName name="SHARED_FORMULA_7_110_7_110_0" localSheetId="0">#REF!/#REF!</definedName>
    <definedName name="SHARED_FORMULA_7_110_7_110_0">#REF!/#REF!</definedName>
    <definedName name="SHARED_FORMULA_7_111_7_111_0" localSheetId="0">(#REF!)/(#REF!+#REF!)*100</definedName>
    <definedName name="SHARED_FORMULA_7_111_7_111_0">(#REF!)/(#REF!+#REF!)*100</definedName>
    <definedName name="SHARED_FORMULA_7_138_7_138_0" localSheetId="0">#REF!+#REF!</definedName>
    <definedName name="SHARED_FORMULA_7_138_7_138_0">#REF!+#REF!</definedName>
    <definedName name="SHARED_FORMULA_7_21_7_21_0" localSheetId="0">#REF!+#REF!</definedName>
    <definedName name="SHARED_FORMULA_7_21_7_21_0">#REF!+#REF!</definedName>
    <definedName name="SHARED_FORMULA_7_29_7_29_0" localSheetId="0">#REF!+#REF!</definedName>
    <definedName name="SHARED_FORMULA_7_29_7_29_0">#REF!+#REF!</definedName>
    <definedName name="SHARED_FORMULA_7_60_7_60_0" localSheetId="0">#REF!+#REF!</definedName>
    <definedName name="SHARED_FORMULA_7_60_7_60_0">#REF!+#REF!</definedName>
    <definedName name="SHARED_FORMULA_7_77_7_77_0" localSheetId="0">#REF!+#REF!+#REF!</definedName>
    <definedName name="SHARED_FORMULA_7_77_7_77_0">#REF!+#REF!+#REF!</definedName>
    <definedName name="SHARED_FORMULA_7_85_7_85_0" localSheetId="0">#REF!-#REF!</definedName>
    <definedName name="SHARED_FORMULA_7_85_7_85_0">#REF!-#REF!</definedName>
    <definedName name="SHARED_FORMULA_7_93_7_93_0" localSheetId="0">#REF!-#REF!</definedName>
    <definedName name="SHARED_FORMULA_7_93_7_93_0">#REF!-#REF!</definedName>
    <definedName name="SHARED_FORMULA_7_95_7_95_0" localSheetId="0">#REF!-#REF!</definedName>
    <definedName name="SHARED_FORMULA_7_95_7_95_0">#REF!-#REF!</definedName>
    <definedName name="SHARED_FORMULA_8_116_8_116_0" localSheetId="0">#REF!+#REF!</definedName>
    <definedName name="SHARED_FORMULA_8_116_8_116_0">#REF!+#REF!</definedName>
    <definedName name="SHARED_FORMULA_8_30_8_30_0" localSheetId="0">#REF!+#REF!</definedName>
    <definedName name="SHARED_FORMULA_8_30_8_30_0">#REF!+#REF!</definedName>
    <definedName name="SHARED_FORMULA_8_60_8_60_0" localSheetId="0">#REF!+#REF!</definedName>
    <definedName name="SHARED_FORMULA_8_60_8_60_0">#REF!+#REF!</definedName>
    <definedName name="всенкснеіукі" localSheetId="0">(#REF!+#REF!)/#REF!</definedName>
    <definedName name="всенкснеіукі">(#REF!+#REF!)/#REF!</definedName>
    <definedName name="г" localSheetId="0">#REF!</definedName>
    <definedName name="г">#REF!</definedName>
    <definedName name="мгнм" localSheetId="0">#REF!+#REF!</definedName>
    <definedName name="мгнм">#REF!+#REF!</definedName>
    <definedName name="ноен" localSheetId="0">#REF!</definedName>
    <definedName name="ноен">#REF!</definedName>
    <definedName name="_xlnm.Print_Area" localSheetId="0">'структура ЦВ'!$A$1:$F$52</definedName>
    <definedName name="п" localSheetId="0">#REF!</definedName>
    <definedName name="п">#REF!</definedName>
    <definedName name="покриття00" localSheetId="0">#REF!</definedName>
    <definedName name="покриття00">#REF!</definedName>
    <definedName name="Поооооооооо" localSheetId="0">#REF!</definedName>
    <definedName name="Поооооооооо">#REF!</definedName>
    <definedName name="псен" localSheetId="0">#REF!+#REF!+#REF!+#REF!</definedName>
    <definedName name="псен">#REF!+#REF!+#REF!+#REF!</definedName>
    <definedName name="рр" localSheetId="0">#REF!</definedName>
    <definedName name="рр">#REF!</definedName>
    <definedName name="упіуп" localSheetId="0">#REF!</definedName>
    <definedName name="упіуп">#REF!</definedName>
    <definedName name="щр" localSheetId="0">#REF!+#REF!</definedName>
    <definedName name="щр">#REF!+#REF!</definedName>
  </definedNames>
  <calcPr fullCalcOnLoad="1"/>
</workbook>
</file>

<file path=xl/sharedStrings.xml><?xml version="1.0" encoding="utf-8"?>
<sst xmlns="http://schemas.openxmlformats.org/spreadsheetml/2006/main" count="94" uniqueCount="81">
  <si>
    <t>Без ПДВ</t>
  </si>
  <si>
    <t>№
з/п</t>
  </si>
  <si>
    <t>Найменування показників</t>
  </si>
  <si>
    <t xml:space="preserve">Централізоване водопостачання </t>
  </si>
  <si>
    <t>Централізоване водовідведення</t>
  </si>
  <si>
    <t>тис. грн на рік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</si>
  <si>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</si>
  <si>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</si>
  <si>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</si>
  <si>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</si>
  <si>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</si>
  <si>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</si>
  <si>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витрати на придбання води в інших суб’єктів господарювання/ очищення власних стічних вод іншими суб’єктами господарювання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</si>
  <si>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</si>
  <si>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</si>
  <si>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</si>
  <si>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</si>
  <si>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</si>
  <si>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</si>
  <si>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</si>
  <si>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</si>
  <si>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</si>
  <si>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</si>
  <si>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</si>
  <si>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</si>
  <si>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</si>
  <si>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</si>
  <si>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</si>
  <si>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</si>
  <si>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</si>
  <si>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</si>
  <si>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</si>
  <si>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</si>
  <si>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</si>
  <si>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витрати, пов’язані зі сплатою податків, зборів та інших передбачених законодавством обов’язкових платежів</t>
  </si>
  <si>
    <t>1.4.5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</si>
  <si>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</si>
  <si>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</si>
  <si>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</si>
  <si>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</si>
  <si>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</si>
  <si>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</si>
  <si>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</si>
  <si>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2.5</t>
  </si>
  <si>
    <t>3</t>
  </si>
  <si>
    <t>Витрати на збут, у тому числі: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</si>
  <si>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</si>
  <si>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</si>
  <si>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</si>
  <si>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</si>
  <si>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</si>
  <si>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</si>
  <si>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</si>
  <si>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</si>
  <si>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</si>
  <si>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</si>
  <si>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</si>
  <si>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Розрахунковий прибуток, у тому числі: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</si>
  <si>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</si>
  <si>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</si>
  <si>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</si>
  <si>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</si>
  <si>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</si>
  <si>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</si>
  <si>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</si>
  <si>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</si>
  <si>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</si>
  <si>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</si>
  <si>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</si>
  <si>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</si>
  <si>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Вартість централізованого водопостачання/водовідведення, тис. грн</t>
  </si>
  <si>
    <t>10</t>
  </si>
  <si>
    <t>Директор  КП "Водоканал"</t>
  </si>
  <si>
    <t>11</t>
  </si>
  <si>
    <t>Тариф на  централізоване водопостачання та водовідведення,  грн/м3 (з ПДВ)</t>
  </si>
  <si>
    <r>
      <t>грн/м</t>
    </r>
    <r>
      <rPr>
        <vertAlign val="superscript"/>
        <sz val="18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</si>
  <si>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</si>
  <si>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</si>
  <si>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Структура тарифів на централізоване водопостачання та централізоване  водовідведення</t>
  </si>
  <si>
    <t>Ігор МОРОЗ</t>
  </si>
  <si>
    <t>комунального підприємства водопровідно-каналізаційного господарства «Водоканал»                                                  Старокостянтинівської міської ради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</si>
</sst>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"/>
    <numFmt numFmtId="176" formatCode="0.00000"/>
    <numFmt numFmtId="177" formatCode="0.0000"/>
    <numFmt numFmtId="178" formatCode="0.000"/>
    <numFmt numFmtId="179" formatCode="#,##0.000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20" borderId="6" applyNumberFormat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4" fillId="22" borderId="1" applyNumberFormat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3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56" applyFont="1">
      <alignment/>
      <protection/>
    </xf>
    <xf numFmtId="0" fontId="19" fillId="0" borderId="0" xfId="56" applyFont="1" applyAlignment="1">
      <alignment horizontal="left" wrapText="1"/>
      <protection/>
    </xf>
    <xf numFmtId="0" fontId="19" fillId="0" borderId="0" xfId="56" applyFont="1" applyFill="1">
      <alignment/>
      <protection/>
    </xf>
    <xf numFmtId="0" fontId="21" fillId="0" borderId="0" xfId="56" applyFont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horizontal="right" wrapText="1"/>
      <protection/>
    </xf>
    <xf numFmtId="0" fontId="21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/>
      <protection/>
    </xf>
    <xf numFmtId="175" fontId="21" fillId="0" borderId="0" xfId="56" applyNumberFormat="1" applyFont="1">
      <alignment/>
      <protection/>
    </xf>
    <xf numFmtId="0" fontId="21" fillId="0" borderId="0" xfId="56" applyFont="1" applyAlignment="1">
      <alignment vertical="center"/>
      <protection/>
    </xf>
    <xf numFmtId="176" fontId="21" fillId="0" borderId="0" xfId="56" applyNumberFormat="1" applyFont="1">
      <alignment/>
      <protection/>
    </xf>
    <xf numFmtId="4" fontId="19" fillId="0" borderId="0" xfId="56" applyNumberFormat="1" applyFont="1">
      <alignment/>
      <protection/>
    </xf>
    <xf numFmtId="0" fontId="23" fillId="0" borderId="10" xfId="56" applyFont="1" applyBorder="1" applyAlignment="1">
      <alignment horizontal="center" vertical="center"/>
      <protection/>
    </xf>
    <xf numFmtId="0" fontId="23" fillId="24" borderId="10" xfId="56" applyFont="1" applyFill="1" applyBorder="1" applyAlignment="1">
      <alignment horizontal="center" vertical="center"/>
      <protection/>
    </xf>
    <xf numFmtId="1" fontId="20" fillId="0" borderId="10" xfId="56" applyNumberFormat="1" applyFont="1" applyBorder="1" applyAlignment="1">
      <alignment horizontal="center" vertical="center"/>
      <protection/>
    </xf>
    <xf numFmtId="0" fontId="20" fillId="24" borderId="10" xfId="56" applyFont="1" applyFill="1" applyBorder="1" applyAlignment="1">
      <alignment horizontal="left" vertical="center"/>
      <protection/>
    </xf>
    <xf numFmtId="49" fontId="20" fillId="0" borderId="10" xfId="56" applyNumberFormat="1" applyFont="1" applyBorder="1" applyAlignment="1">
      <alignment horizontal="center" vertical="center"/>
      <protection/>
    </xf>
    <xf numFmtId="49" fontId="23" fillId="0" borderId="10" xfId="56" applyNumberFormat="1" applyFont="1" applyBorder="1" applyAlignment="1">
      <alignment horizontal="center" vertical="center"/>
      <protection/>
    </xf>
    <xf numFmtId="0" fontId="23" fillId="24" borderId="10" xfId="56" applyFont="1" applyFill="1" applyBorder="1" applyAlignment="1">
      <alignment horizontal="left" vertical="center"/>
      <protection/>
    </xf>
    <xf numFmtId="0" fontId="23" fillId="24" borderId="10" xfId="56" applyFont="1" applyFill="1" applyBorder="1" applyAlignment="1">
      <alignment horizontal="left" vertical="center" wrapText="1"/>
      <protection/>
    </xf>
    <xf numFmtId="0" fontId="20" fillId="0" borderId="10" xfId="56" applyFont="1" applyFill="1" applyBorder="1" applyAlignment="1">
      <alignment horizontal="left" vertical="center" wrapText="1"/>
      <protection/>
    </xf>
    <xf numFmtId="0" fontId="20" fillId="0" borderId="10" xfId="55" applyFont="1" applyFill="1" applyBorder="1" applyAlignment="1">
      <alignment vertical="center" wrapText="1"/>
      <protection/>
    </xf>
    <xf numFmtId="49" fontId="20" fillId="0" borderId="0" xfId="56" applyNumberFormat="1" applyFont="1" applyBorder="1" applyAlignment="1">
      <alignment horizontal="center" vertical="center"/>
      <protection/>
    </xf>
    <xf numFmtId="0" fontId="20" fillId="0" borderId="0" xfId="56" applyFont="1" applyFill="1" applyBorder="1" applyAlignment="1">
      <alignment horizontal="left" vertical="center" wrapText="1"/>
      <protection/>
    </xf>
    <xf numFmtId="4" fontId="20" fillId="25" borderId="0" xfId="56" applyNumberFormat="1" applyFont="1" applyFill="1" applyBorder="1" applyAlignment="1">
      <alignment horizontal="center" vertical="center"/>
      <protection/>
    </xf>
    <xf numFmtId="4" fontId="20" fillId="25" borderId="0" xfId="56" applyNumberFormat="1" applyFont="1" applyFill="1" applyBorder="1" applyAlignment="1">
      <alignment horizontal="center"/>
      <protection/>
    </xf>
    <xf numFmtId="49" fontId="26" fillId="0" borderId="0" xfId="56" applyNumberFormat="1" applyFont="1" applyBorder="1" applyAlignment="1">
      <alignment horizontal="center" vertical="center"/>
      <protection/>
    </xf>
    <xf numFmtId="0" fontId="26" fillId="0" borderId="0" xfId="55" applyFont="1" applyFill="1">
      <alignment/>
      <protection/>
    </xf>
    <xf numFmtId="0" fontId="26" fillId="0" borderId="0" xfId="55" applyFont="1" applyFill="1" applyAlignment="1">
      <alignment/>
      <protection/>
    </xf>
    <xf numFmtId="0" fontId="27" fillId="0" borderId="0" xfId="56" applyFont="1" applyAlignment="1">
      <alignment vertical="center"/>
      <protection/>
    </xf>
    <xf numFmtId="0" fontId="27" fillId="0" borderId="0" xfId="56" applyFont="1">
      <alignment/>
      <protection/>
    </xf>
    <xf numFmtId="0" fontId="20" fillId="0" borderId="0" xfId="55" applyFont="1" applyFill="1" applyBorder="1" applyAlignment="1">
      <alignment vertical="center" wrapText="1"/>
      <protection/>
    </xf>
    <xf numFmtId="4" fontId="29" fillId="24" borderId="0" xfId="56" applyNumberFormat="1" applyFont="1" applyFill="1" applyBorder="1" applyAlignment="1">
      <alignment horizontal="center" vertical="center"/>
      <protection/>
    </xf>
    <xf numFmtId="174" fontId="21" fillId="0" borderId="0" xfId="56" applyNumberFormat="1" applyFont="1">
      <alignment/>
      <protection/>
    </xf>
    <xf numFmtId="4" fontId="29" fillId="24" borderId="10" xfId="42" applyNumberFormat="1" applyFont="1" applyFill="1" applyBorder="1" applyAlignment="1" applyProtection="1">
      <alignment horizontal="right" vertical="center"/>
      <protection hidden="1"/>
    </xf>
    <xf numFmtId="4" fontId="30" fillId="24" borderId="10" xfId="42" applyNumberFormat="1" applyFont="1" applyFill="1" applyBorder="1" applyAlignment="1" applyProtection="1">
      <alignment horizontal="right" vertical="center"/>
      <protection hidden="1"/>
    </xf>
    <xf numFmtId="4" fontId="30" fillId="24" borderId="10" xfId="56" applyNumberFormat="1" applyFont="1" applyFill="1" applyBorder="1" applyAlignment="1" applyProtection="1">
      <alignment horizontal="right" vertical="center"/>
      <protection hidden="1"/>
    </xf>
    <xf numFmtId="4" fontId="29" fillId="24" borderId="10" xfId="56" applyNumberFormat="1" applyFont="1" applyFill="1" applyBorder="1" applyAlignment="1" applyProtection="1">
      <alignment horizontal="right" vertical="center"/>
      <protection hidden="1"/>
    </xf>
    <xf numFmtId="0" fontId="28" fillId="0" borderId="0" xfId="56" applyFont="1" applyBorder="1" applyAlignment="1">
      <alignment vertical="top" wrapText="1"/>
      <protection/>
    </xf>
    <xf numFmtId="0" fontId="28" fillId="0" borderId="0" xfId="56" applyFont="1" applyBorder="1" applyAlignment="1">
      <alignment horizontal="center" vertical="center"/>
      <protection/>
    </xf>
    <xf numFmtId="0" fontId="21" fillId="0" borderId="0" xfId="56" applyFont="1" applyAlignment="1">
      <alignment horizontal="right" vertical="center"/>
      <protection/>
    </xf>
    <xf numFmtId="4" fontId="29" fillId="24" borderId="11" xfId="56" applyNumberFormat="1" applyFont="1" applyFill="1" applyBorder="1" applyAlignment="1" applyProtection="1">
      <alignment horizontal="center" vertical="center"/>
      <protection hidden="1"/>
    </xf>
    <xf numFmtId="4" fontId="29" fillId="24" borderId="12" xfId="56" applyNumberFormat="1" applyFont="1" applyFill="1" applyBorder="1" applyAlignment="1" applyProtection="1">
      <alignment horizontal="center" vertical="center"/>
      <protection hidden="1"/>
    </xf>
    <xf numFmtId="4" fontId="29" fillId="24" borderId="10" xfId="56" applyNumberFormat="1" applyFont="1" applyFill="1" applyBorder="1" applyAlignment="1" applyProtection="1">
      <alignment horizontal="center" vertical="center"/>
      <protection hidden="1"/>
    </xf>
    <xf numFmtId="0" fontId="26" fillId="0" borderId="0" xfId="57" applyFont="1" applyFill="1" applyBorder="1" applyAlignment="1">
      <alignment horizontal="center" vertical="center" wrapText="1"/>
      <protection/>
    </xf>
    <xf numFmtId="0" fontId="20" fillId="0" borderId="10" xfId="56" applyFont="1" applyBorder="1" applyAlignment="1">
      <alignment horizontal="center" vertical="center" wrapText="1"/>
      <protection/>
    </xf>
    <xf numFmtId="0" fontId="20" fillId="0" borderId="10" xfId="56" applyFont="1" applyBorder="1" applyAlignment="1">
      <alignment horizontal="center" vertical="center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 2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3" xfId="56"/>
    <cellStyle name="Обычный 3 2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75" zoomScaleNormal="75" zoomScaleSheetLayoutView="75" zoomScalePageLayoutView="0" workbookViewId="0" topLeftCell="A13">
      <selection activeCell="D39" sqref="D39"/>
    </sheetView>
  </sheetViews>
  <sheetFormatPr defaultColWidth="9.140625" defaultRowHeight="15"/>
  <cols>
    <col min="1" max="1" width="10.7109375" style="1" customWidth="1"/>
    <col min="2" max="2" width="85.28125" style="1" customWidth="1"/>
    <col min="3" max="3" width="21.8515625" style="1" customWidth="1"/>
    <col min="4" max="4" width="28.7109375" style="1" customWidth="1"/>
    <col min="5" max="5" width="21.8515625" style="1" customWidth="1" collapsed="1"/>
    <col min="6" max="6" width="29.28125" style="1" customWidth="1"/>
    <col min="7" max="7" width="11.8515625" style="1" customWidth="1"/>
    <col min="8" max="8" width="10.8515625" style="1" bestFit="1" customWidth="1"/>
    <col min="9" max="9" width="9.140625" style="1" customWidth="1"/>
    <col min="10" max="10" width="12.8515625" style="1" customWidth="1"/>
    <col min="11" max="16384" width="9.140625" style="1" customWidth="1"/>
  </cols>
  <sheetData>
    <row r="1" ht="10.5" customHeight="1">
      <c r="D1" s="2"/>
    </row>
    <row r="2" spans="1:6" s="3" customFormat="1" ht="39" customHeight="1">
      <c r="A2" s="45" t="s">
        <v>78</v>
      </c>
      <c r="B2" s="45"/>
      <c r="C2" s="45"/>
      <c r="D2" s="45"/>
      <c r="E2" s="45"/>
      <c r="F2" s="45"/>
    </row>
    <row r="3" spans="1:6" ht="51.75" customHeight="1">
      <c r="A3" s="45" t="s">
        <v>80</v>
      </c>
      <c r="B3" s="45"/>
      <c r="C3" s="45"/>
      <c r="D3" s="45"/>
      <c r="E3" s="45"/>
      <c r="F3" s="45"/>
    </row>
    <row r="4" spans="1:6" ht="23.25" customHeight="1">
      <c r="A4" s="4"/>
      <c r="B4" s="4"/>
      <c r="C4" s="4"/>
      <c r="E4" s="5"/>
      <c r="F4" s="6" t="s">
        <v>0</v>
      </c>
    </row>
    <row r="5" spans="1:6" s="7" customFormat="1" ht="40.5" customHeight="1">
      <c r="A5" s="46" t="s">
        <v>1</v>
      </c>
      <c r="B5" s="47" t="s">
        <v>2</v>
      </c>
      <c r="C5" s="47" t="s">
        <v>3</v>
      </c>
      <c r="D5" s="47"/>
      <c r="E5" s="47" t="s">
        <v>4</v>
      </c>
      <c r="F5" s="47"/>
    </row>
    <row r="6" spans="1:9" s="7" customFormat="1" ht="29.25" customHeight="1">
      <c r="A6" s="46"/>
      <c r="B6" s="47"/>
      <c r="C6" s="13" t="s">
        <v>5</v>
      </c>
      <c r="D6" s="13" t="s">
        <v>75</v>
      </c>
      <c r="E6" s="13" t="s">
        <v>5</v>
      </c>
      <c r="F6" s="13" t="s">
        <v>75</v>
      </c>
      <c r="H6" s="41"/>
      <c r="I6" s="41"/>
    </row>
    <row r="7" spans="1:6" s="8" customFormat="1" ht="23.2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3">
        <v>6</v>
      </c>
    </row>
    <row r="8" spans="1:9" s="5" customFormat="1" ht="24.75" customHeight="1">
      <c r="A8" s="15">
        <v>1</v>
      </c>
      <c r="B8" s="16" t="s">
        <v>6</v>
      </c>
      <c r="C8" s="35">
        <f>C9+C14+C15+C19</f>
        <v>14864.36</v>
      </c>
      <c r="D8" s="35">
        <f>D9+D14+D15+D19</f>
        <v>18.084</v>
      </c>
      <c r="E8" s="35">
        <f>E9+E14+E15+E19</f>
        <v>15745.769999999999</v>
      </c>
      <c r="F8" s="35">
        <f>F9+F14+F15+F19</f>
        <v>16.5501</v>
      </c>
      <c r="I8" s="9"/>
    </row>
    <row r="9" spans="1:9" s="5" customFormat="1" ht="24.75" customHeight="1">
      <c r="A9" s="17" t="s">
        <v>7</v>
      </c>
      <c r="B9" s="16" t="s">
        <v>8</v>
      </c>
      <c r="C9" s="35">
        <f>C10+C11+C12+C13</f>
        <v>3774.21</v>
      </c>
      <c r="D9" s="35">
        <f>SUM(D10:D13)</f>
        <v>4.5911</v>
      </c>
      <c r="E9" s="35">
        <f>SUM(E10:E13)</f>
        <v>3072.6899999999996</v>
      </c>
      <c r="F9" s="35">
        <f>SUM(F10:F13)</f>
        <v>3.2307999999999995</v>
      </c>
      <c r="I9" s="9"/>
    </row>
    <row r="10" spans="1:9" s="5" customFormat="1" ht="24.75" customHeight="1">
      <c r="A10" s="18" t="s">
        <v>9</v>
      </c>
      <c r="B10" s="19" t="s">
        <v>10</v>
      </c>
      <c r="C10" s="36">
        <v>3314</v>
      </c>
      <c r="D10" s="36">
        <f>ROUND(C10/C47,4)</f>
        <v>4.0313</v>
      </c>
      <c r="E10" s="37">
        <v>2694.91</v>
      </c>
      <c r="F10" s="36">
        <f>ROUND(E10/E47,4)</f>
        <v>2.8335</v>
      </c>
      <c r="I10" s="9"/>
    </row>
    <row r="11" spans="1:9" s="5" customFormat="1" ht="48" customHeight="1">
      <c r="A11" s="18" t="s">
        <v>11</v>
      </c>
      <c r="B11" s="20" t="s">
        <v>12</v>
      </c>
      <c r="C11" s="36">
        <v>0</v>
      </c>
      <c r="D11" s="36">
        <f>ROUND(C11/C47,4)</f>
        <v>0</v>
      </c>
      <c r="E11" s="37">
        <v>0</v>
      </c>
      <c r="F11" s="36">
        <f>ROUND(E11/E47,4)</f>
        <v>0</v>
      </c>
      <c r="I11" s="9"/>
    </row>
    <row r="12" spans="1:9" s="5" customFormat="1" ht="24.75" customHeight="1">
      <c r="A12" s="18" t="s">
        <v>13</v>
      </c>
      <c r="B12" s="19" t="s">
        <v>14</v>
      </c>
      <c r="C12" s="36">
        <v>16.54</v>
      </c>
      <c r="D12" s="36">
        <f>ROUND(C12/C47,4)</f>
        <v>0.0201</v>
      </c>
      <c r="E12" s="37">
        <v>5.66</v>
      </c>
      <c r="F12" s="36">
        <f>ROUND(E12/E47,4)</f>
        <v>0.006</v>
      </c>
      <c r="G12" s="34"/>
      <c r="I12" s="9"/>
    </row>
    <row r="13" spans="1:9" s="10" customFormat="1" ht="46.5">
      <c r="A13" s="18" t="s">
        <v>15</v>
      </c>
      <c r="B13" s="20" t="s">
        <v>16</v>
      </c>
      <c r="C13" s="36">
        <v>443.67</v>
      </c>
      <c r="D13" s="36">
        <f>ROUND(C13/C47,4)</f>
        <v>0.5397</v>
      </c>
      <c r="E13" s="37">
        <f>372.12</f>
        <v>372.12</v>
      </c>
      <c r="F13" s="36">
        <f>ROUND(E13/E47,4)</f>
        <v>0.3913</v>
      </c>
      <c r="I13" s="9"/>
    </row>
    <row r="14" spans="1:9" s="5" customFormat="1" ht="24.75" customHeight="1">
      <c r="A14" s="17" t="s">
        <v>17</v>
      </c>
      <c r="B14" s="16" t="s">
        <v>18</v>
      </c>
      <c r="C14" s="35">
        <v>6281.74</v>
      </c>
      <c r="D14" s="35">
        <f>ROUND(C14/C47,4)</f>
        <v>7.6415</v>
      </c>
      <c r="E14" s="38">
        <v>7510.82</v>
      </c>
      <c r="F14" s="35">
        <f>ROUND(E14/E47,4)</f>
        <v>7.8971</v>
      </c>
      <c r="I14" s="9"/>
    </row>
    <row r="15" spans="1:9" s="5" customFormat="1" ht="24.75" customHeight="1">
      <c r="A15" s="17" t="s">
        <v>19</v>
      </c>
      <c r="B15" s="16" t="s">
        <v>20</v>
      </c>
      <c r="C15" s="35">
        <f>SUM(C16:C18)</f>
        <v>1547.8500000000001</v>
      </c>
      <c r="D15" s="35">
        <v>1.88</v>
      </c>
      <c r="E15" s="38">
        <f>SUM(E16:E18)</f>
        <v>2001.77</v>
      </c>
      <c r="F15" s="38">
        <f>SUM(F16:F18)</f>
        <v>2.1048000000000004</v>
      </c>
      <c r="I15" s="9"/>
    </row>
    <row r="16" spans="1:9" s="5" customFormat="1" ht="24.75" customHeight="1">
      <c r="A16" s="18" t="s">
        <v>21</v>
      </c>
      <c r="B16" s="19" t="s">
        <v>22</v>
      </c>
      <c r="C16" s="36">
        <v>1381.98</v>
      </c>
      <c r="D16" s="36">
        <f>ROUND(C16/C47,4)</f>
        <v>1.6811</v>
      </c>
      <c r="E16" s="37">
        <v>1652.38</v>
      </c>
      <c r="F16" s="36">
        <f>ROUND(E16/E47,4)</f>
        <v>1.7374</v>
      </c>
      <c r="I16" s="9"/>
    </row>
    <row r="17" spans="1:9" s="5" customFormat="1" ht="24.75" customHeight="1">
      <c r="A17" s="18" t="s">
        <v>23</v>
      </c>
      <c r="B17" s="19" t="s">
        <v>24</v>
      </c>
      <c r="C17" s="36">
        <v>146.72</v>
      </c>
      <c r="D17" s="36">
        <f>ROUND(C17/C47,4)</f>
        <v>0.1785</v>
      </c>
      <c r="E17" s="37">
        <v>326.09</v>
      </c>
      <c r="F17" s="36">
        <f>ROUND(E17/E47,4)</f>
        <v>0.3429</v>
      </c>
      <c r="I17" s="9"/>
    </row>
    <row r="18" spans="1:9" s="5" customFormat="1" ht="24.75" customHeight="1">
      <c r="A18" s="18" t="s">
        <v>25</v>
      </c>
      <c r="B18" s="19" t="s">
        <v>26</v>
      </c>
      <c r="C18" s="36">
        <v>19.15</v>
      </c>
      <c r="D18" s="36">
        <f>ROUND(C18/C47,4)</f>
        <v>0.0233</v>
      </c>
      <c r="E18" s="37">
        <v>23.3</v>
      </c>
      <c r="F18" s="36">
        <f>ROUND(E18/E47,4)</f>
        <v>0.0245</v>
      </c>
      <c r="I18" s="9"/>
    </row>
    <row r="19" spans="1:9" s="5" customFormat="1" ht="24.75" customHeight="1">
      <c r="A19" s="17" t="s">
        <v>27</v>
      </c>
      <c r="B19" s="16" t="s">
        <v>28</v>
      </c>
      <c r="C19" s="38">
        <f>SUM(C20:C24)</f>
        <v>3260.56</v>
      </c>
      <c r="D19" s="38">
        <f>SUM(D20:D24)</f>
        <v>3.9713999999999996</v>
      </c>
      <c r="E19" s="38">
        <f>SUM(E20:E24)</f>
        <v>3160.4899999999993</v>
      </c>
      <c r="F19" s="38">
        <f>SUM(F20:F24)</f>
        <v>3.3174</v>
      </c>
      <c r="H19" s="34"/>
      <c r="I19" s="9"/>
    </row>
    <row r="20" spans="1:9" s="5" customFormat="1" ht="24.75" customHeight="1">
      <c r="A20" s="18" t="s">
        <v>29</v>
      </c>
      <c r="B20" s="19" t="s">
        <v>30</v>
      </c>
      <c r="C20" s="37">
        <v>2174.26</v>
      </c>
      <c r="D20" s="36">
        <v>2.65</v>
      </c>
      <c r="E20" s="37">
        <v>2358.18</v>
      </c>
      <c r="F20" s="36">
        <f>ROUND(E20/E47,4)</f>
        <v>2.4794</v>
      </c>
      <c r="I20" s="9"/>
    </row>
    <row r="21" spans="1:9" s="5" customFormat="1" ht="24.75" customHeight="1">
      <c r="A21" s="18" t="s">
        <v>31</v>
      </c>
      <c r="B21" s="19" t="s">
        <v>22</v>
      </c>
      <c r="C21" s="37">
        <v>478.34</v>
      </c>
      <c r="D21" s="36">
        <f>ROUND(C21/C47,4)</f>
        <v>0.5819</v>
      </c>
      <c r="E21" s="37">
        <v>518.8</v>
      </c>
      <c r="F21" s="36">
        <v>0.54</v>
      </c>
      <c r="I21" s="9"/>
    </row>
    <row r="22" spans="1:9" s="5" customFormat="1" ht="24.75" customHeight="1">
      <c r="A22" s="18" t="s">
        <v>32</v>
      </c>
      <c r="B22" s="19" t="s">
        <v>24</v>
      </c>
      <c r="C22" s="37">
        <v>7.39</v>
      </c>
      <c r="D22" s="36">
        <f>ROUND(C22/C47,4)</f>
        <v>0.009</v>
      </c>
      <c r="E22" s="37">
        <v>8.02</v>
      </c>
      <c r="F22" s="36">
        <f>ROUND(E22/E47,4)</f>
        <v>0.0084</v>
      </c>
      <c r="I22" s="9"/>
    </row>
    <row r="23" spans="1:9" s="5" customFormat="1" ht="42.75" customHeight="1">
      <c r="A23" s="18" t="s">
        <v>33</v>
      </c>
      <c r="B23" s="20" t="s">
        <v>34</v>
      </c>
      <c r="C23" s="37">
        <v>380.89</v>
      </c>
      <c r="D23" s="36">
        <f>ROUND(C23/C47,4)</f>
        <v>0.4633</v>
      </c>
      <c r="E23" s="37">
        <v>37.22</v>
      </c>
      <c r="F23" s="36">
        <f>ROUND(E23/E47,4)</f>
        <v>0.0391</v>
      </c>
      <c r="G23" s="34"/>
      <c r="I23" s="9"/>
    </row>
    <row r="24" spans="1:9" s="5" customFormat="1" ht="24.75" customHeight="1">
      <c r="A24" s="18" t="s">
        <v>35</v>
      </c>
      <c r="B24" s="19" t="s">
        <v>36</v>
      </c>
      <c r="C24" s="37">
        <f>219.68</f>
        <v>219.68</v>
      </c>
      <c r="D24" s="36">
        <f>ROUND(C24/C47,4)</f>
        <v>0.2672</v>
      </c>
      <c r="E24" s="37">
        <f>238.27</f>
        <v>238.27</v>
      </c>
      <c r="F24" s="36">
        <f>ROUND(E24/E47,4)</f>
        <v>0.2505</v>
      </c>
      <c r="I24" s="9"/>
    </row>
    <row r="25" spans="1:9" s="5" customFormat="1" ht="24.75" customHeight="1">
      <c r="A25" s="17" t="s">
        <v>37</v>
      </c>
      <c r="B25" s="16" t="s">
        <v>38</v>
      </c>
      <c r="C25" s="38">
        <v>2827.21</v>
      </c>
      <c r="D25" s="38">
        <f>SUM(D26:D30)</f>
        <v>3.4392</v>
      </c>
      <c r="E25" s="38">
        <f>SUM(E26:E30)</f>
        <v>2994.88</v>
      </c>
      <c r="F25" s="38">
        <f>SUM(F26:F30)</f>
        <v>3.1489000000000003</v>
      </c>
      <c r="I25" s="9"/>
    </row>
    <row r="26" spans="1:9" s="5" customFormat="1" ht="24.75" customHeight="1">
      <c r="A26" s="18" t="s">
        <v>39</v>
      </c>
      <c r="B26" s="19" t="s">
        <v>30</v>
      </c>
      <c r="C26" s="37">
        <v>2243.49</v>
      </c>
      <c r="D26" s="36">
        <f>ROUND(C26/C47,4)</f>
        <v>2.7291</v>
      </c>
      <c r="E26" s="37">
        <v>2376.55</v>
      </c>
      <c r="F26" s="36">
        <f>ROUND(E26/E47,4)</f>
        <v>2.4988</v>
      </c>
      <c r="I26" s="9"/>
    </row>
    <row r="27" spans="1:9" s="5" customFormat="1" ht="24.75" customHeight="1">
      <c r="A27" s="18" t="s">
        <v>40</v>
      </c>
      <c r="B27" s="19" t="s">
        <v>22</v>
      </c>
      <c r="C27" s="37">
        <v>493.57</v>
      </c>
      <c r="D27" s="36">
        <f>ROUND(C27/C47,4)</f>
        <v>0.6004</v>
      </c>
      <c r="E27" s="37">
        <v>522.84</v>
      </c>
      <c r="F27" s="36">
        <f>ROUND(E27/E47,4)</f>
        <v>0.5497</v>
      </c>
      <c r="I27" s="9"/>
    </row>
    <row r="28" spans="1:9" s="5" customFormat="1" ht="24.75" customHeight="1">
      <c r="A28" s="18" t="s">
        <v>41</v>
      </c>
      <c r="B28" s="19" t="s">
        <v>24</v>
      </c>
      <c r="C28" s="37">
        <v>13.86</v>
      </c>
      <c r="D28" s="36">
        <f>ROUND(C28/C47,4)</f>
        <v>0.0169</v>
      </c>
      <c r="E28" s="37">
        <v>14.68</v>
      </c>
      <c r="F28" s="36">
        <f>ROUND(E28/E47,4)</f>
        <v>0.0154</v>
      </c>
      <c r="I28" s="9"/>
    </row>
    <row r="29" spans="1:9" s="5" customFormat="1" ht="69.75">
      <c r="A29" s="18" t="s">
        <v>42</v>
      </c>
      <c r="B29" s="20" t="s">
        <v>34</v>
      </c>
      <c r="C29" s="37">
        <v>0</v>
      </c>
      <c r="D29" s="36">
        <f>ROUND(C29/C47,4)</f>
        <v>0</v>
      </c>
      <c r="E29" s="37">
        <v>0</v>
      </c>
      <c r="F29" s="36">
        <f>ROUND(E29/E47,4)</f>
        <v>0</v>
      </c>
      <c r="I29" s="9"/>
    </row>
    <row r="30" spans="1:9" s="5" customFormat="1" ht="24.75" customHeight="1">
      <c r="A30" s="18" t="s">
        <v>43</v>
      </c>
      <c r="B30" s="19" t="s">
        <v>36</v>
      </c>
      <c r="C30" s="37">
        <f>76.29</f>
        <v>76.29</v>
      </c>
      <c r="D30" s="36">
        <f>ROUND(C30/C47,4)</f>
        <v>0.0928</v>
      </c>
      <c r="E30" s="37">
        <f>80.81</f>
        <v>80.81</v>
      </c>
      <c r="F30" s="36">
        <f>ROUND(E30/E47,4)</f>
        <v>0.085</v>
      </c>
      <c r="I30" s="9"/>
    </row>
    <row r="31" spans="1:9" s="5" customFormat="1" ht="24.75" customHeight="1">
      <c r="A31" s="17" t="s">
        <v>44</v>
      </c>
      <c r="B31" s="16" t="s">
        <v>45</v>
      </c>
      <c r="C31" s="38">
        <f>SUM(C32:C35)</f>
        <v>734.45</v>
      </c>
      <c r="D31" s="38">
        <f>SUM(D32:D35)</f>
        <v>0.8935</v>
      </c>
      <c r="E31" s="38">
        <f>SUM(E32:E35)</f>
        <v>778</v>
      </c>
      <c r="F31" s="38">
        <f>SUM(F32:F35)</f>
        <v>0.818</v>
      </c>
      <c r="I31" s="9"/>
    </row>
    <row r="32" spans="1:13" s="5" customFormat="1" ht="24.75" customHeight="1">
      <c r="A32" s="18" t="s">
        <v>46</v>
      </c>
      <c r="B32" s="19" t="s">
        <v>30</v>
      </c>
      <c r="C32" s="37">
        <v>595.82</v>
      </c>
      <c r="D32" s="36">
        <f>ROUND(C32/C47,4)</f>
        <v>0.7248</v>
      </c>
      <c r="E32" s="37">
        <v>631.16</v>
      </c>
      <c r="F32" s="36">
        <f>ROUND(E32/E47,4)</f>
        <v>0.6636</v>
      </c>
      <c r="I32" s="9"/>
      <c r="J32" s="9"/>
      <c r="K32" s="9"/>
      <c r="M32" s="9"/>
    </row>
    <row r="33" spans="1:13" s="5" customFormat="1" ht="24.75" customHeight="1">
      <c r="A33" s="18" t="s">
        <v>47</v>
      </c>
      <c r="B33" s="19" t="s">
        <v>22</v>
      </c>
      <c r="C33" s="37">
        <v>131.08</v>
      </c>
      <c r="D33" s="36">
        <f>ROUND(C33/C47,4)</f>
        <v>0.1595</v>
      </c>
      <c r="E33" s="37">
        <v>138.85</v>
      </c>
      <c r="F33" s="36">
        <f>ROUND(E33/E47,4)</f>
        <v>0.146</v>
      </c>
      <c r="I33" s="9"/>
      <c r="J33" s="9"/>
      <c r="K33" s="9"/>
      <c r="M33" s="9"/>
    </row>
    <row r="34" spans="1:13" s="5" customFormat="1" ht="24.75" customHeight="1">
      <c r="A34" s="18" t="s">
        <v>48</v>
      </c>
      <c r="B34" s="19" t="s">
        <v>24</v>
      </c>
      <c r="C34" s="37">
        <v>0</v>
      </c>
      <c r="D34" s="36">
        <f>ROUND(C34/C47,4)</f>
        <v>0</v>
      </c>
      <c r="E34" s="37">
        <v>0</v>
      </c>
      <c r="F34" s="36">
        <f>ROUND(E34/E47,4)</f>
        <v>0</v>
      </c>
      <c r="I34" s="9"/>
      <c r="J34" s="9"/>
      <c r="K34" s="9"/>
      <c r="M34" s="9"/>
    </row>
    <row r="35" spans="1:13" s="5" customFormat="1" ht="24.75" customHeight="1">
      <c r="A35" s="18" t="s">
        <v>49</v>
      </c>
      <c r="B35" s="19" t="s">
        <v>36</v>
      </c>
      <c r="C35" s="37">
        <f>7.55</f>
        <v>7.55</v>
      </c>
      <c r="D35" s="36">
        <f>ROUND(C35/C47,4)</f>
        <v>0.0092</v>
      </c>
      <c r="E35" s="37">
        <f>7.99</f>
        <v>7.99</v>
      </c>
      <c r="F35" s="36">
        <f>ROUND(E35/E47,4)</f>
        <v>0.0084</v>
      </c>
      <c r="I35" s="9"/>
      <c r="M35" s="9"/>
    </row>
    <row r="36" spans="1:9" s="5" customFormat="1" ht="24.75" customHeight="1">
      <c r="A36" s="17" t="s">
        <v>50</v>
      </c>
      <c r="B36" s="16" t="s">
        <v>51</v>
      </c>
      <c r="C36" s="38">
        <v>0</v>
      </c>
      <c r="D36" s="35">
        <v>0</v>
      </c>
      <c r="E36" s="38">
        <v>0</v>
      </c>
      <c r="F36" s="38">
        <v>0</v>
      </c>
      <c r="I36" s="9"/>
    </row>
    <row r="37" spans="1:9" s="5" customFormat="1" ht="24.75" customHeight="1">
      <c r="A37" s="17" t="s">
        <v>52</v>
      </c>
      <c r="B37" s="16" t="s">
        <v>53</v>
      </c>
      <c r="C37" s="38">
        <v>0</v>
      </c>
      <c r="D37" s="35">
        <v>0</v>
      </c>
      <c r="E37" s="38">
        <v>0</v>
      </c>
      <c r="F37" s="38">
        <v>0</v>
      </c>
      <c r="I37" s="9"/>
    </row>
    <row r="38" spans="1:9" s="5" customFormat="1" ht="24.75" customHeight="1">
      <c r="A38" s="17" t="s">
        <v>54</v>
      </c>
      <c r="B38" s="16" t="s">
        <v>55</v>
      </c>
      <c r="C38" s="38">
        <f>C8+C25+C31</f>
        <v>18426.02</v>
      </c>
      <c r="D38" s="38">
        <v>22.41</v>
      </c>
      <c r="E38" s="38">
        <f>E8+E25+E31</f>
        <v>19518.649999999998</v>
      </c>
      <c r="F38" s="38">
        <f>F8+F25+F31</f>
        <v>20.517000000000003</v>
      </c>
      <c r="G38" s="34"/>
      <c r="I38" s="9"/>
    </row>
    <row r="39" spans="1:9" s="5" customFormat="1" ht="24.75" customHeight="1">
      <c r="A39" s="17" t="s">
        <v>56</v>
      </c>
      <c r="B39" s="16" t="s">
        <v>57</v>
      </c>
      <c r="C39" s="38">
        <v>0</v>
      </c>
      <c r="D39" s="35">
        <v>0</v>
      </c>
      <c r="E39" s="38">
        <v>0</v>
      </c>
      <c r="F39" s="38">
        <v>0</v>
      </c>
      <c r="I39" s="9"/>
    </row>
    <row r="40" spans="1:9" s="5" customFormat="1" ht="24.75" customHeight="1">
      <c r="A40" s="18" t="s">
        <v>58</v>
      </c>
      <c r="B40" s="19" t="s">
        <v>59</v>
      </c>
      <c r="C40" s="37">
        <v>0</v>
      </c>
      <c r="D40" s="36">
        <v>0</v>
      </c>
      <c r="E40" s="37">
        <v>0</v>
      </c>
      <c r="F40" s="37">
        <v>0</v>
      </c>
      <c r="H40" s="11"/>
      <c r="I40" s="9"/>
    </row>
    <row r="41" spans="1:9" s="5" customFormat="1" ht="24.75" customHeight="1">
      <c r="A41" s="18" t="s">
        <v>60</v>
      </c>
      <c r="B41" s="19" t="s">
        <v>61</v>
      </c>
      <c r="C41" s="37">
        <v>0</v>
      </c>
      <c r="D41" s="36">
        <v>0</v>
      </c>
      <c r="E41" s="37">
        <v>0</v>
      </c>
      <c r="F41" s="37">
        <v>0</v>
      </c>
      <c r="I41" s="9"/>
    </row>
    <row r="42" spans="1:9" s="5" customFormat="1" ht="24.75" customHeight="1">
      <c r="A42" s="18" t="s">
        <v>62</v>
      </c>
      <c r="B42" s="19" t="s">
        <v>63</v>
      </c>
      <c r="C42" s="37">
        <v>0</v>
      </c>
      <c r="D42" s="36">
        <v>0</v>
      </c>
      <c r="E42" s="37">
        <v>0</v>
      </c>
      <c r="F42" s="37">
        <v>0</v>
      </c>
      <c r="I42" s="9"/>
    </row>
    <row r="43" spans="1:9" s="5" customFormat="1" ht="24.75" customHeight="1">
      <c r="A43" s="18" t="s">
        <v>64</v>
      </c>
      <c r="B43" s="20" t="s">
        <v>65</v>
      </c>
      <c r="C43" s="37">
        <v>0</v>
      </c>
      <c r="D43" s="36">
        <v>0</v>
      </c>
      <c r="E43" s="37">
        <v>0</v>
      </c>
      <c r="F43" s="37">
        <v>0</v>
      </c>
      <c r="I43" s="9"/>
    </row>
    <row r="44" spans="1:9" s="5" customFormat="1" ht="24.75" customHeight="1">
      <c r="A44" s="18" t="s">
        <v>66</v>
      </c>
      <c r="B44" s="19" t="s">
        <v>67</v>
      </c>
      <c r="C44" s="37">
        <v>0</v>
      </c>
      <c r="D44" s="36">
        <v>0</v>
      </c>
      <c r="E44" s="37">
        <v>0</v>
      </c>
      <c r="F44" s="37">
        <v>0</v>
      </c>
      <c r="I44" s="9"/>
    </row>
    <row r="45" spans="1:6" ht="47.25" customHeight="1">
      <c r="A45" s="17" t="s">
        <v>68</v>
      </c>
      <c r="B45" s="21" t="s">
        <v>70</v>
      </c>
      <c r="C45" s="42">
        <f>C38+C39</f>
        <v>18426.02</v>
      </c>
      <c r="D45" s="43"/>
      <c r="E45" s="42">
        <f>E38+E39</f>
        <v>19518.649999999998</v>
      </c>
      <c r="F45" s="43"/>
    </row>
    <row r="46" spans="1:6" ht="49.5">
      <c r="A46" s="17" t="s">
        <v>69</v>
      </c>
      <c r="B46" s="21" t="s">
        <v>76</v>
      </c>
      <c r="C46" s="42">
        <f>ROUND(C45/C47:C47,3)</f>
        <v>22.414</v>
      </c>
      <c r="D46" s="43"/>
      <c r="E46" s="42">
        <f>ROUND(E45/E47:E47,3)</f>
        <v>20.522</v>
      </c>
      <c r="F46" s="43"/>
    </row>
    <row r="47" spans="1:9" ht="24.75" customHeight="1">
      <c r="A47" s="17" t="s">
        <v>71</v>
      </c>
      <c r="B47" s="21" t="s">
        <v>77</v>
      </c>
      <c r="C47" s="44">
        <v>822.06</v>
      </c>
      <c r="D47" s="44"/>
      <c r="E47" s="42">
        <v>951.09</v>
      </c>
      <c r="F47" s="43"/>
      <c r="I47" s="12"/>
    </row>
    <row r="48" spans="1:9" ht="45" customHeight="1">
      <c r="A48" s="17" t="s">
        <v>73</v>
      </c>
      <c r="B48" s="22" t="s">
        <v>74</v>
      </c>
      <c r="C48" s="42">
        <f>22.41*1.2</f>
        <v>26.892</v>
      </c>
      <c r="D48" s="43"/>
      <c r="E48" s="42">
        <f>20.52*1.2</f>
        <v>24.624</v>
      </c>
      <c r="F48" s="43"/>
      <c r="I48" s="12"/>
    </row>
    <row r="49" spans="1:9" ht="45" customHeight="1">
      <c r="A49" s="23"/>
      <c r="B49" s="32"/>
      <c r="C49" s="33"/>
      <c r="D49" s="33"/>
      <c r="E49" s="33"/>
      <c r="F49" s="33"/>
      <c r="I49" s="12"/>
    </row>
    <row r="50" spans="1:9" ht="27.75" customHeight="1">
      <c r="A50" s="23"/>
      <c r="B50" s="24"/>
      <c r="C50" s="25"/>
      <c r="D50" s="25"/>
      <c r="E50" s="26"/>
      <c r="F50" s="26"/>
      <c r="I50" s="12"/>
    </row>
    <row r="51" spans="1:6" ht="27.75" customHeight="1">
      <c r="A51" s="27"/>
      <c r="B51" s="28" t="s">
        <v>72</v>
      </c>
      <c r="C51" s="29"/>
      <c r="D51" s="29"/>
      <c r="E51" s="40" t="s">
        <v>79</v>
      </c>
      <c r="F51" s="40"/>
    </row>
    <row r="52" spans="1:6" ht="61.5" customHeight="1">
      <c r="A52" s="39"/>
      <c r="B52" s="39"/>
      <c r="C52" s="30"/>
      <c r="D52" s="31"/>
      <c r="E52" s="40"/>
      <c r="F52" s="40"/>
    </row>
  </sheetData>
  <sheetProtection/>
  <mergeCells count="18">
    <mergeCell ref="C48:D48"/>
    <mergeCell ref="E48:F48"/>
    <mergeCell ref="A2:F2"/>
    <mergeCell ref="A3:F3"/>
    <mergeCell ref="A5:A6"/>
    <mergeCell ref="B5:B6"/>
    <mergeCell ref="C5:D5"/>
    <mergeCell ref="E5:F5"/>
    <mergeCell ref="A52:B52"/>
    <mergeCell ref="E52:F52"/>
    <mergeCell ref="H6:I6"/>
    <mergeCell ref="C45:D45"/>
    <mergeCell ref="E45:F45"/>
    <mergeCell ref="C46:D46"/>
    <mergeCell ref="E46:F46"/>
    <mergeCell ref="C47:D47"/>
    <mergeCell ref="E47:F47"/>
    <mergeCell ref="E51:F51"/>
  </mergeCells>
  <printOptions horizontalCentered="1" verticalCentered="1"/>
  <pageMargins left="0.7086614173228347" right="0.31496062992125984" top="0.7480314960629921" bottom="0.7480314960629921" header="0" footer="0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1</cp:lastModifiedBy>
  <cp:lastPrinted>2021-11-11T14:37:20Z</cp:lastPrinted>
  <dcterms:created xsi:type="dcterms:W3CDTF">2017-11-20T14:55:06Z</dcterms:created>
  <dcterms:modified xsi:type="dcterms:W3CDTF">2021-11-19T12:09:41Z</dcterms:modified>
  <cp:category/>
  <cp:version/>
  <cp:contentType/>
  <cp:contentStatus/>
</cp:coreProperties>
</file>